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m231923\Documents\"/>
    </mc:Choice>
  </mc:AlternateContent>
  <bookViews>
    <workbookView xWindow="0" yWindow="0" windowWidth="20460" windowHeight="7635"/>
  </bookViews>
  <sheets>
    <sheet name="List1" sheetId="1" r:id="rId1"/>
  </sheets>
  <definedNames>
    <definedName name="_ftn1" localSheetId="0">List1!$B$12</definedName>
    <definedName name="_ftnref1" localSheetId="0">List1!$B$9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F20" i="1"/>
  <c r="H19" i="1"/>
  <c r="F19" i="1"/>
  <c r="H9" i="1"/>
  <c r="F9" i="1"/>
  <c r="C41" i="1"/>
  <c r="F8" i="1" l="1"/>
  <c r="F10" i="1"/>
  <c r="F11" i="1"/>
  <c r="F12" i="1"/>
  <c r="F13" i="1"/>
  <c r="F14" i="1"/>
  <c r="F15" i="1"/>
  <c r="F16" i="1"/>
  <c r="F17" i="1"/>
  <c r="F18" i="1"/>
  <c r="F7" i="1"/>
  <c r="F6" i="1"/>
  <c r="F21" i="1" l="1"/>
  <c r="H17" i="1"/>
  <c r="H14" i="1"/>
  <c r="H11" i="1"/>
  <c r="H7" i="1" l="1"/>
  <c r="H18" i="1" l="1"/>
  <c r="H15" i="1"/>
  <c r="H12" i="1"/>
  <c r="H8" i="1"/>
  <c r="C43" i="1" l="1"/>
  <c r="H44" i="1"/>
  <c r="H43" i="1"/>
  <c r="H42" i="1"/>
  <c r="H41" i="1"/>
  <c r="H40" i="1"/>
  <c r="H39" i="1"/>
  <c r="H38" i="1"/>
  <c r="H37" i="1"/>
  <c r="H36" i="1"/>
  <c r="H35" i="1"/>
  <c r="H34" i="1"/>
  <c r="H33" i="1"/>
  <c r="H13" i="1" l="1"/>
  <c r="H10" i="1"/>
  <c r="H6" i="1"/>
  <c r="H16" i="1"/>
  <c r="H45" i="1"/>
  <c r="H21" i="1" l="1"/>
</calcChain>
</file>

<file path=xl/sharedStrings.xml><?xml version="1.0" encoding="utf-8"?>
<sst xmlns="http://schemas.openxmlformats.org/spreadsheetml/2006/main" count="72" uniqueCount="63">
  <si>
    <t>Příloha č. 3 ZD - Kalkulace nabídkové ceny a celkových nákladů životního cyklu</t>
  </si>
  <si>
    <t>OŘ: Dodávka výpočetní techniky – notebooky 2022 - 2023</t>
  </si>
  <si>
    <t>Předpoklady použité pro výpočet nákladů životního cyklu</t>
  </si>
  <si>
    <t>Výpočet ceny distribuce elektrické energie za kWh</t>
  </si>
  <si>
    <t>MWh</t>
  </si>
  <si>
    <t>Cena</t>
  </si>
  <si>
    <t>Cena za 1 MWh</t>
  </si>
  <si>
    <t>kWh</t>
  </si>
  <si>
    <t>Leden</t>
  </si>
  <si>
    <t>Únor</t>
  </si>
  <si>
    <t>Březen</t>
  </si>
  <si>
    <t>Duben</t>
  </si>
  <si>
    <t>Květen</t>
  </si>
  <si>
    <t>Červen</t>
  </si>
  <si>
    <t>Červenec</t>
  </si>
  <si>
    <t>Cena Kč/kWh</t>
  </si>
  <si>
    <t>Srpen</t>
  </si>
  <si>
    <t>silová složka el. energie</t>
  </si>
  <si>
    <t>Září</t>
  </si>
  <si>
    <t>Říjen</t>
  </si>
  <si>
    <t>Listopad</t>
  </si>
  <si>
    <t>Prosinec</t>
  </si>
  <si>
    <t>Průměrná cena za rok 2020</t>
  </si>
  <si>
    <t xml:space="preserve">Předpoklad současného využití </t>
  </si>
  <si>
    <t>Typická spotřeba elektrické energie za rok (dle metodiky ENERGY STAR)</t>
  </si>
  <si>
    <t>(TYPICAL ENERGY CONSUMPTION (TEC) PER YEAR PER ENERGY STAR METHODOLOGY)</t>
  </si>
  <si>
    <t xml:space="preserve">Předpokládaná délka životního cyklu </t>
  </si>
  <si>
    <t>8 let</t>
  </si>
  <si>
    <t>- bude použita hodnota uvedená na stránkách  https://tcocertified.com/product-finder/</t>
  </si>
  <si>
    <t>Druh komodity</t>
  </si>
  <si>
    <t>Notebook 14"</t>
  </si>
  <si>
    <t xml:space="preserve">Replikátor portů pro NB 14"  </t>
  </si>
  <si>
    <t>Replikátor portů pro NB  15,6"</t>
  </si>
  <si>
    <t>Notebook  - pracovní stanice</t>
  </si>
  <si>
    <t xml:space="preserve">Replikátor portů pro NB - pracovní stanice </t>
  </si>
  <si>
    <t>Dotykový NB s otočným displejem</t>
  </si>
  <si>
    <t>Replikátor portů pro dotykový NB s otočným displejem</t>
  </si>
  <si>
    <t>Notebook univerzální</t>
  </si>
  <si>
    <t xml:space="preserve">Nabídková cena v Kč bez DPH za 1 kus </t>
  </si>
  <si>
    <t>Identifikace nabízeného modelu</t>
  </si>
  <si>
    <t>Vysvětlivky:</t>
  </si>
  <si>
    <t>Předpokládaný počet zařízení v ks pro účely hodnocení</t>
  </si>
  <si>
    <t>x</t>
  </si>
  <si>
    <r>
      <t>Notebook</t>
    </r>
    <r>
      <rPr>
        <b/>
        <strike/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15,6"  </t>
    </r>
  </si>
  <si>
    <t xml:space="preserve">Takto podbarvená pole vyplní dodavatel povině </t>
  </si>
  <si>
    <r>
      <t>Typická roční spotřeba elektrické energie</t>
    </r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uvedená pro nabízený model v kWh</t>
    </r>
  </si>
  <si>
    <r>
      <rPr>
        <b/>
        <vertAlign val="superscript"/>
        <sz val="11"/>
        <color theme="1"/>
        <rFont val="Calibri"/>
        <family val="2"/>
        <charset val="238"/>
        <scheme val="minor"/>
      </rPr>
      <t>1</t>
    </r>
    <r>
      <rPr>
        <b/>
        <sz val="11"/>
        <color theme="1"/>
        <rFont val="Calibri"/>
        <family val="2"/>
        <charset val="238"/>
        <scheme val="minor"/>
      </rPr>
      <t xml:space="preserve"> Zadavatel vyžaduje hodnotu v kWh uvedenou na stránkách</t>
    </r>
    <r>
      <rPr>
        <b/>
        <u/>
        <sz val="11"/>
        <color rgb="FF0070C0"/>
        <rFont val="Calibri"/>
        <family val="2"/>
        <charset val="238"/>
        <scheme val="minor"/>
      </rPr>
      <t xml:space="preserve"> https://tcocertified.com/product-finder/index?category=Notebooks</t>
    </r>
    <r>
      <rPr>
        <b/>
        <sz val="11"/>
        <color theme="1"/>
        <rFont val="Calibri"/>
        <family val="2"/>
        <charset val="238"/>
        <scheme val="minor"/>
      </rPr>
      <t xml:space="preserve"> pro nabízený model notebooku, konkrétně hodnotu uvedenou v položce nazvané "TYPICAL ENERGY CONSUMPTION (TEC) PER YEAR"</t>
    </r>
  </si>
  <si>
    <t xml:space="preserve">Výpočet aktuální ceny elektrické energie za kWh </t>
  </si>
  <si>
    <t>Skutečná spotřeba rok 2020</t>
  </si>
  <si>
    <t>Prodloužená záruka ze 3 na 5 let pro notebook 14"</t>
  </si>
  <si>
    <t>Prodloužená záruka ze 3 na 5 let pro notebook 15,6"</t>
  </si>
  <si>
    <t>Prodloužená záruka ze 3 na 5 let pro notebook  - pracovní stanice</t>
  </si>
  <si>
    <t>Prodloužená záruka ze 3 na 5 let pro dotykový notebook s otočným displejem</t>
  </si>
  <si>
    <t>Cena kWh elektrické energie celkem</t>
  </si>
  <si>
    <t>cena za distribuci kWh elektrické energie</t>
  </si>
  <si>
    <t>Cena celkem bez DPH:</t>
  </si>
  <si>
    <t>Celkové náklady životního cyklu:</t>
  </si>
  <si>
    <t>Celková nabídková cena bez DPH</t>
  </si>
  <si>
    <t>Celkové náklady životního cyklu v Kč</t>
  </si>
  <si>
    <t>Poznámka 1 - zdroj: zdroj PXE, roční kontrakt, datum obchodu 13.9.2021, cena  102.82 EUR/MWh, kurz ČNB 25,35 CZK/EUR</t>
  </si>
  <si>
    <t>Prodloužená záruka z 3 na 5 let pro notebook univerzální</t>
  </si>
  <si>
    <r>
      <t>Modem broadband LTE pro NB 14"</t>
    </r>
    <r>
      <rPr>
        <b/>
        <vertAlign val="superscript"/>
        <sz val="10"/>
        <rFont val="Arial"/>
        <family val="2"/>
        <charset val="238"/>
      </rPr>
      <t>2</t>
    </r>
  </si>
  <si>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 xml:space="preserve"> V případě, že účastník nabídne namísto požadované přípravy na instalaci modemu LTE rovnou notebook 14“ s LTE modemem, nebude doplňovat cenu položky „Modem broadband LTE pro NB 14“.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</si>
</sst>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&quot;Kč&quot;"/>
    <numFmt numFmtId="165" formatCode="#,##0.0000\ &quot;Kč&quot;;\-#,##0.0000\ &quot;Kč&quot;"/>
    <numFmt numFmtId="166" formatCode="#,##0.0000\ &quot;Kč&quot;"/>
    <numFmt numFmtId="167" formatCode="#,##0.00000\ &quot;Kč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trike/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u/>
      <sz val="11"/>
      <color rgb="FF0070C0"/>
      <name val="Calibri"/>
      <family val="2"/>
      <charset val="238"/>
      <scheme val="minor"/>
    </font>
    <font>
      <b/>
      <vertAlign val="superscript"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1" fillId="2" borderId="0" xfId="0" applyFont="1" applyFill="1" applyBorder="1" applyAlignment="1">
      <alignment horizontal="left"/>
    </xf>
    <xf numFmtId="0" fontId="0" fillId="2" borderId="5" xfId="0" applyFill="1" applyBorder="1"/>
    <xf numFmtId="0" fontId="1" fillId="2" borderId="4" xfId="0" applyFont="1" applyFill="1" applyBorder="1"/>
    <xf numFmtId="0" fontId="0" fillId="2" borderId="0" xfId="0" applyFill="1" applyBorder="1" applyAlignment="1">
      <alignment horizontal="center"/>
    </xf>
    <xf numFmtId="164" fontId="2" fillId="2" borderId="0" xfId="0" applyNumberFormat="1" applyFont="1" applyFill="1" applyBorder="1"/>
    <xf numFmtId="164" fontId="0" fillId="2" borderId="0" xfId="0" applyNumberFormat="1" applyFill="1" applyBorder="1"/>
    <xf numFmtId="166" fontId="0" fillId="2" borderId="0" xfId="0" applyNumberFormat="1" applyFill="1" applyBorder="1"/>
    <xf numFmtId="0" fontId="0" fillId="2" borderId="6" xfId="0" applyFill="1" applyBorder="1"/>
    <xf numFmtId="0" fontId="0" fillId="2" borderId="7" xfId="0" applyFill="1" applyBorder="1"/>
    <xf numFmtId="164" fontId="0" fillId="2" borderId="7" xfId="0" applyNumberFormat="1" applyFill="1" applyBorder="1"/>
    <xf numFmtId="167" fontId="0" fillId="2" borderId="8" xfId="0" applyNumberFormat="1" applyFill="1" applyBorder="1"/>
    <xf numFmtId="0" fontId="0" fillId="2" borderId="4" xfId="0" quotePrefix="1" applyFill="1" applyBorder="1"/>
    <xf numFmtId="0" fontId="3" fillId="4" borderId="11" xfId="0" applyFont="1" applyFill="1" applyBorder="1" applyAlignment="1">
      <alignment horizontal="center" vertical="center"/>
    </xf>
    <xf numFmtId="164" fontId="3" fillId="4" borderId="11" xfId="0" applyNumberFormat="1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4" fillId="0" borderId="12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3" fillId="4" borderId="1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164" fontId="3" fillId="4" borderId="15" xfId="0" applyNumberFormat="1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0" fillId="4" borderId="9" xfId="0" applyFill="1" applyBorder="1"/>
    <xf numFmtId="0" fontId="4" fillId="0" borderId="20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164" fontId="3" fillId="4" borderId="21" xfId="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165" fontId="1" fillId="2" borderId="0" xfId="0" applyNumberFormat="1" applyFont="1" applyFill="1" applyBorder="1"/>
    <xf numFmtId="0" fontId="7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0" xfId="0" applyFill="1" applyBorder="1"/>
    <xf numFmtId="164" fontId="3" fillId="0" borderId="15" xfId="0" applyNumberFormat="1" applyFont="1" applyFill="1" applyBorder="1" applyAlignment="1">
      <alignment horizontal="center" vertical="center"/>
    </xf>
    <xf numFmtId="164" fontId="3" fillId="0" borderId="11" xfId="0" applyNumberFormat="1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6" fillId="0" borderId="19" xfId="0" applyNumberFormat="1" applyFont="1" applyBorder="1" applyAlignment="1">
      <alignment horizontal="center" vertical="center"/>
    </xf>
    <xf numFmtId="164" fontId="4" fillId="0" borderId="9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3" fillId="4" borderId="2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5"/>
  <sheetViews>
    <sheetView tabSelected="1" workbookViewId="0">
      <selection activeCell="F21" sqref="F21"/>
    </sheetView>
  </sheetViews>
  <sheetFormatPr defaultRowHeight="15" x14ac:dyDescent="0.25"/>
  <cols>
    <col min="2" max="2" width="71.85546875" customWidth="1"/>
    <col min="3" max="3" width="28.7109375" customWidth="1"/>
    <col min="4" max="4" width="20.140625" customWidth="1"/>
    <col min="5" max="5" width="16.42578125" customWidth="1"/>
    <col min="6" max="6" width="18.140625" customWidth="1"/>
    <col min="7" max="7" width="26.5703125" customWidth="1"/>
    <col min="8" max="8" width="20.140625" customWidth="1"/>
    <col min="9" max="9" width="14.5703125" customWidth="1"/>
    <col min="11" max="11" width="11.42578125" customWidth="1"/>
    <col min="12" max="12" width="60" customWidth="1"/>
    <col min="18" max="18" width="15.28515625" customWidth="1"/>
    <col min="19" max="19" width="14.42578125" bestFit="1" customWidth="1"/>
    <col min="20" max="20" width="10" bestFit="1" customWidth="1"/>
  </cols>
  <sheetData>
    <row r="1" spans="2:8" x14ac:dyDescent="0.25">
      <c r="B1" s="1" t="s">
        <v>0</v>
      </c>
    </row>
    <row r="2" spans="2:8" x14ac:dyDescent="0.25">
      <c r="B2" s="1" t="s">
        <v>1</v>
      </c>
    </row>
    <row r="4" spans="2:8" ht="15.75" thickBot="1" x14ac:dyDescent="0.3"/>
    <row r="5" spans="2:8" ht="60.75" thickBot="1" x14ac:dyDescent="0.3">
      <c r="B5" s="29" t="s">
        <v>29</v>
      </c>
      <c r="C5" s="30" t="s">
        <v>39</v>
      </c>
      <c r="D5" s="30" t="s">
        <v>41</v>
      </c>
      <c r="E5" s="30" t="s">
        <v>38</v>
      </c>
      <c r="F5" s="30" t="s">
        <v>57</v>
      </c>
      <c r="G5" s="30" t="s">
        <v>45</v>
      </c>
      <c r="H5" s="31" t="s">
        <v>58</v>
      </c>
    </row>
    <row r="6" spans="2:8" x14ac:dyDescent="0.25">
      <c r="B6" s="25" t="s">
        <v>30</v>
      </c>
      <c r="C6" s="56"/>
      <c r="D6" s="27">
        <v>150</v>
      </c>
      <c r="E6" s="28"/>
      <c r="F6" s="42">
        <f>E6*D6</f>
        <v>0</v>
      </c>
      <c r="G6" s="26"/>
      <c r="H6" s="46">
        <f>+D6*E6+G6*8*C$43*D6</f>
        <v>0</v>
      </c>
    </row>
    <row r="7" spans="2:8" x14ac:dyDescent="0.25">
      <c r="B7" s="24" t="s">
        <v>49</v>
      </c>
      <c r="C7" s="57"/>
      <c r="D7" s="22">
        <v>50</v>
      </c>
      <c r="E7" s="20"/>
      <c r="F7" s="43">
        <f>D7*E7</f>
        <v>0</v>
      </c>
      <c r="G7" s="23" t="s">
        <v>42</v>
      </c>
      <c r="H7" s="47">
        <f>+D7*E7</f>
        <v>0</v>
      </c>
    </row>
    <row r="8" spans="2:8" x14ac:dyDescent="0.25">
      <c r="B8" s="24" t="s">
        <v>31</v>
      </c>
      <c r="C8" s="19"/>
      <c r="D8" s="22">
        <v>125</v>
      </c>
      <c r="E8" s="20"/>
      <c r="F8" s="43">
        <f t="shared" ref="F8:F18" si="0">D8*E8</f>
        <v>0</v>
      </c>
      <c r="G8" s="23" t="s">
        <v>42</v>
      </c>
      <c r="H8" s="47">
        <f>+D8*E8</f>
        <v>0</v>
      </c>
    </row>
    <row r="9" spans="2:8" x14ac:dyDescent="0.25">
      <c r="B9" s="24" t="s">
        <v>61</v>
      </c>
      <c r="C9" s="62"/>
      <c r="D9" s="22">
        <v>20</v>
      </c>
      <c r="E9" s="20"/>
      <c r="F9" s="43">
        <f t="shared" si="0"/>
        <v>0</v>
      </c>
      <c r="G9" s="63" t="s">
        <v>42</v>
      </c>
      <c r="H9" s="47">
        <f>+D9*E9</f>
        <v>0</v>
      </c>
    </row>
    <row r="10" spans="2:8" x14ac:dyDescent="0.25">
      <c r="B10" s="24" t="s">
        <v>43</v>
      </c>
      <c r="C10" s="58"/>
      <c r="D10" s="22">
        <v>25</v>
      </c>
      <c r="E10" s="20"/>
      <c r="F10" s="43">
        <f t="shared" si="0"/>
        <v>0</v>
      </c>
      <c r="G10" s="26"/>
      <c r="H10" s="47">
        <f>+D10*E10+G10*8*C$43*D10</f>
        <v>0</v>
      </c>
    </row>
    <row r="11" spans="2:8" x14ac:dyDescent="0.25">
      <c r="B11" s="24" t="s">
        <v>50</v>
      </c>
      <c r="C11" s="59"/>
      <c r="D11" s="22">
        <v>5</v>
      </c>
      <c r="E11" s="20"/>
      <c r="F11" s="43">
        <f t="shared" si="0"/>
        <v>0</v>
      </c>
      <c r="G11" s="23" t="s">
        <v>42</v>
      </c>
      <c r="H11" s="47">
        <f>+D11*E11</f>
        <v>0</v>
      </c>
    </row>
    <row r="12" spans="2:8" x14ac:dyDescent="0.25">
      <c r="B12" s="24" t="s">
        <v>32</v>
      </c>
      <c r="C12" s="21"/>
      <c r="D12" s="22">
        <v>25</v>
      </c>
      <c r="E12" s="20"/>
      <c r="F12" s="43">
        <f t="shared" si="0"/>
        <v>0</v>
      </c>
      <c r="G12" s="23" t="s">
        <v>42</v>
      </c>
      <c r="H12" s="47">
        <f>+D12*E12</f>
        <v>0</v>
      </c>
    </row>
    <row r="13" spans="2:8" x14ac:dyDescent="0.25">
      <c r="B13" s="24" t="s">
        <v>33</v>
      </c>
      <c r="C13" s="58"/>
      <c r="D13" s="22">
        <v>10</v>
      </c>
      <c r="E13" s="20"/>
      <c r="F13" s="43">
        <f t="shared" si="0"/>
        <v>0</v>
      </c>
      <c r="G13" s="26"/>
      <c r="H13" s="47">
        <f>+D13*E13+G13*8*C$43*D13</f>
        <v>0</v>
      </c>
    </row>
    <row r="14" spans="2:8" x14ac:dyDescent="0.25">
      <c r="B14" s="24" t="s">
        <v>51</v>
      </c>
      <c r="C14" s="59"/>
      <c r="D14" s="22">
        <v>10</v>
      </c>
      <c r="E14" s="20"/>
      <c r="F14" s="43">
        <f t="shared" si="0"/>
        <v>0</v>
      </c>
      <c r="G14" s="23" t="s">
        <v>42</v>
      </c>
      <c r="H14" s="47">
        <f>+D14*E14</f>
        <v>0</v>
      </c>
    </row>
    <row r="15" spans="2:8" x14ac:dyDescent="0.25">
      <c r="B15" s="24" t="s">
        <v>34</v>
      </c>
      <c r="C15" s="21"/>
      <c r="D15" s="22">
        <v>10</v>
      </c>
      <c r="E15" s="20"/>
      <c r="F15" s="43">
        <f t="shared" si="0"/>
        <v>0</v>
      </c>
      <c r="G15" s="23" t="s">
        <v>42</v>
      </c>
      <c r="H15" s="47">
        <f>+D15*E15</f>
        <v>0</v>
      </c>
    </row>
    <row r="16" spans="2:8" x14ac:dyDescent="0.25">
      <c r="B16" s="24" t="s">
        <v>35</v>
      </c>
      <c r="C16" s="58"/>
      <c r="D16" s="22">
        <v>65</v>
      </c>
      <c r="E16" s="20"/>
      <c r="F16" s="43">
        <f t="shared" si="0"/>
        <v>0</v>
      </c>
      <c r="G16" s="26"/>
      <c r="H16" s="47">
        <f>+D16*E16+G16*8*C$43*D16</f>
        <v>0</v>
      </c>
    </row>
    <row r="17" spans="2:11" ht="16.5" customHeight="1" x14ac:dyDescent="0.25">
      <c r="B17" s="24" t="s">
        <v>52</v>
      </c>
      <c r="C17" s="59"/>
      <c r="D17" s="22">
        <v>15</v>
      </c>
      <c r="E17" s="20"/>
      <c r="F17" s="43">
        <f t="shared" si="0"/>
        <v>0</v>
      </c>
      <c r="G17" s="23" t="s">
        <v>42</v>
      </c>
      <c r="H17" s="47">
        <f>+D17*E17</f>
        <v>0</v>
      </c>
    </row>
    <row r="18" spans="2:11" x14ac:dyDescent="0.25">
      <c r="B18" s="24" t="s">
        <v>36</v>
      </c>
      <c r="C18" s="21"/>
      <c r="D18" s="22">
        <v>50</v>
      </c>
      <c r="E18" s="20"/>
      <c r="F18" s="43">
        <f t="shared" si="0"/>
        <v>0</v>
      </c>
      <c r="G18" s="23" t="s">
        <v>42</v>
      </c>
      <c r="H18" s="47">
        <f>+D18*E18</f>
        <v>0</v>
      </c>
    </row>
    <row r="19" spans="2:11" x14ac:dyDescent="0.25">
      <c r="B19" s="33" t="s">
        <v>37</v>
      </c>
      <c r="C19" s="54"/>
      <c r="D19" s="34">
        <v>100</v>
      </c>
      <c r="E19" s="35"/>
      <c r="F19" s="43">
        <f t="shared" ref="F19:F20" si="1">D19*E19</f>
        <v>0</v>
      </c>
      <c r="G19" s="53"/>
      <c r="H19" s="48">
        <f>+D19*E19+G19*8*C$43*D19</f>
        <v>0</v>
      </c>
    </row>
    <row r="20" spans="2:11" ht="15.75" thickBot="1" x14ac:dyDescent="0.3">
      <c r="B20" s="33" t="s">
        <v>60</v>
      </c>
      <c r="C20" s="52"/>
      <c r="D20" s="22">
        <v>10</v>
      </c>
      <c r="E20" s="20"/>
      <c r="F20" s="43">
        <f t="shared" si="1"/>
        <v>0</v>
      </c>
      <c r="G20" s="23" t="s">
        <v>42</v>
      </c>
      <c r="H20" s="47">
        <f>+D20*E20</f>
        <v>0</v>
      </c>
    </row>
    <row r="21" spans="2:11" ht="26.25" thickBot="1" x14ac:dyDescent="0.3">
      <c r="B21" s="44"/>
      <c r="C21" s="45"/>
      <c r="D21" s="60" t="s">
        <v>55</v>
      </c>
      <c r="E21" s="61"/>
      <c r="F21" s="50">
        <f>SUM(F6:F20)</f>
        <v>0</v>
      </c>
      <c r="G21" s="51" t="s">
        <v>56</v>
      </c>
      <c r="H21" s="49">
        <f>SUM(H6:H20)</f>
        <v>0</v>
      </c>
    </row>
    <row r="23" spans="2:11" x14ac:dyDescent="0.25">
      <c r="B23" s="1" t="s">
        <v>40</v>
      </c>
    </row>
    <row r="24" spans="2:11" ht="17.25" customHeight="1" x14ac:dyDescent="0.25">
      <c r="B24" s="55" t="s">
        <v>46</v>
      </c>
      <c r="C24" s="55"/>
      <c r="D24" s="55"/>
      <c r="E24" s="55"/>
      <c r="F24" s="55"/>
      <c r="G24" s="55"/>
      <c r="H24" s="55"/>
    </row>
    <row r="25" spans="2:11" x14ac:dyDescent="0.25">
      <c r="B25" s="55"/>
      <c r="C25" s="55"/>
      <c r="D25" s="55"/>
      <c r="E25" s="55"/>
      <c r="F25" s="55"/>
      <c r="G25" s="55"/>
      <c r="H25" s="55"/>
    </row>
    <row r="26" spans="2:11" ht="15.75" thickBot="1" x14ac:dyDescent="0.3">
      <c r="B26" s="55" t="s">
        <v>62</v>
      </c>
      <c r="C26" s="55"/>
      <c r="D26" s="55"/>
      <c r="E26" s="55"/>
      <c r="F26" s="55"/>
      <c r="G26" s="55"/>
      <c r="H26" s="55"/>
    </row>
    <row r="27" spans="2:11" ht="15.75" thickBot="1" x14ac:dyDescent="0.3">
      <c r="B27" s="32"/>
      <c r="C27" s="1" t="s">
        <v>44</v>
      </c>
    </row>
    <row r="28" spans="2:11" ht="15.75" thickBot="1" x14ac:dyDescent="0.3"/>
    <row r="29" spans="2:11" x14ac:dyDescent="0.25">
      <c r="B29" s="2" t="s">
        <v>2</v>
      </c>
      <c r="C29" s="3"/>
      <c r="D29" s="3"/>
      <c r="E29" s="3"/>
      <c r="F29" s="3"/>
      <c r="G29" s="3"/>
      <c r="H29" s="3"/>
      <c r="I29" s="4"/>
      <c r="J29" s="41"/>
      <c r="K29" s="41"/>
    </row>
    <row r="30" spans="2:11" x14ac:dyDescent="0.25">
      <c r="B30" s="5"/>
      <c r="C30" s="6"/>
      <c r="D30" s="6"/>
      <c r="E30" s="7" t="s">
        <v>3</v>
      </c>
      <c r="F30" s="6"/>
      <c r="G30" s="6"/>
      <c r="H30" s="6"/>
      <c r="I30" s="8"/>
    </row>
    <row r="31" spans="2:11" x14ac:dyDescent="0.25">
      <c r="B31" s="9" t="s">
        <v>23</v>
      </c>
      <c r="C31" s="6"/>
      <c r="D31" s="6"/>
      <c r="E31" s="6"/>
      <c r="F31" s="39" t="s">
        <v>48</v>
      </c>
      <c r="G31" s="39"/>
      <c r="H31" s="6"/>
      <c r="I31" s="8"/>
    </row>
    <row r="32" spans="2:11" x14ac:dyDescent="0.25">
      <c r="B32" s="9"/>
      <c r="C32" s="6"/>
      <c r="D32" s="6"/>
      <c r="E32" s="6"/>
      <c r="F32" s="10" t="s">
        <v>4</v>
      </c>
      <c r="G32" s="10" t="s">
        <v>5</v>
      </c>
      <c r="H32" s="6" t="s">
        <v>6</v>
      </c>
      <c r="I32" s="8" t="s">
        <v>7</v>
      </c>
    </row>
    <row r="33" spans="2:9" x14ac:dyDescent="0.25">
      <c r="B33" s="5" t="s">
        <v>24</v>
      </c>
      <c r="C33" s="6"/>
      <c r="D33" s="6"/>
      <c r="E33" s="6" t="s">
        <v>8</v>
      </c>
      <c r="F33" s="6">
        <v>1583.473</v>
      </c>
      <c r="G33" s="11">
        <v>1462046.69</v>
      </c>
      <c r="H33" s="12">
        <f>G33/F33</f>
        <v>923.31646324250551</v>
      </c>
      <c r="I33" s="8"/>
    </row>
    <row r="34" spans="2:9" x14ac:dyDescent="0.25">
      <c r="B34" s="5" t="s">
        <v>25</v>
      </c>
      <c r="C34" s="6"/>
      <c r="D34" s="6"/>
      <c r="E34" s="6" t="s">
        <v>9</v>
      </c>
      <c r="F34" s="6">
        <v>1446.425</v>
      </c>
      <c r="G34" s="11">
        <v>1441359.3</v>
      </c>
      <c r="H34" s="12">
        <f t="shared" ref="H34:H44" si="2">G34/F34</f>
        <v>996.49777900686183</v>
      </c>
      <c r="I34" s="8"/>
    </row>
    <row r="35" spans="2:9" x14ac:dyDescent="0.25">
      <c r="B35" s="18" t="s">
        <v>28</v>
      </c>
      <c r="C35" s="6"/>
      <c r="D35" s="6"/>
      <c r="E35" s="6" t="s">
        <v>10</v>
      </c>
      <c r="F35" s="6">
        <v>1478.72</v>
      </c>
      <c r="G35" s="11">
        <v>1467220.93</v>
      </c>
      <c r="H35" s="12">
        <f t="shared" si="2"/>
        <v>992.22363260116856</v>
      </c>
      <c r="I35" s="8"/>
    </row>
    <row r="36" spans="2:9" x14ac:dyDescent="0.25">
      <c r="B36" s="5"/>
      <c r="C36" s="6"/>
      <c r="D36" s="6"/>
      <c r="E36" s="6" t="s">
        <v>11</v>
      </c>
      <c r="F36" s="6">
        <v>1428.145</v>
      </c>
      <c r="G36" s="11">
        <v>1396777.48</v>
      </c>
      <c r="H36" s="12">
        <f t="shared" si="2"/>
        <v>978.03617979967021</v>
      </c>
      <c r="I36" s="8"/>
    </row>
    <row r="37" spans="2:9" x14ac:dyDescent="0.25">
      <c r="B37" s="9" t="s">
        <v>26</v>
      </c>
      <c r="C37" s="36" t="s">
        <v>27</v>
      </c>
      <c r="D37" s="6"/>
      <c r="E37" s="6" t="s">
        <v>12</v>
      </c>
      <c r="F37" s="6">
        <v>1537.375</v>
      </c>
      <c r="G37" s="11">
        <v>1413157.92</v>
      </c>
      <c r="H37" s="12">
        <f t="shared" si="2"/>
        <v>919.20183429547114</v>
      </c>
      <c r="I37" s="8"/>
    </row>
    <row r="38" spans="2:9" x14ac:dyDescent="0.25">
      <c r="B38" s="5"/>
      <c r="C38" s="6"/>
      <c r="D38" s="6"/>
      <c r="E38" s="6" t="s">
        <v>13</v>
      </c>
      <c r="F38" s="6">
        <v>1712.953</v>
      </c>
      <c r="G38" s="11">
        <v>1555045.15</v>
      </c>
      <c r="H38" s="12">
        <f t="shared" si="2"/>
        <v>907.81542167239843</v>
      </c>
      <c r="I38" s="8"/>
    </row>
    <row r="39" spans="2:9" x14ac:dyDescent="0.25">
      <c r="B39" s="5" t="s">
        <v>47</v>
      </c>
      <c r="C39" s="6"/>
      <c r="D39" s="6"/>
      <c r="E39" s="6" t="s">
        <v>14</v>
      </c>
      <c r="F39" s="6">
        <v>1771.74</v>
      </c>
      <c r="G39" s="11">
        <v>1658791.71</v>
      </c>
      <c r="H39" s="12">
        <f t="shared" si="2"/>
        <v>936.25007619628161</v>
      </c>
      <c r="I39" s="8"/>
    </row>
    <row r="40" spans="2:9" x14ac:dyDescent="0.25">
      <c r="B40" s="5"/>
      <c r="C40" s="39" t="s">
        <v>15</v>
      </c>
      <c r="D40" s="6"/>
      <c r="E40" s="6" t="s">
        <v>16</v>
      </c>
      <c r="F40" s="6">
        <v>1881.1279999999999</v>
      </c>
      <c r="G40" s="11">
        <v>1653886.81</v>
      </c>
      <c r="H40" s="12">
        <f t="shared" si="2"/>
        <v>879.19950689160976</v>
      </c>
      <c r="I40" s="8"/>
    </row>
    <row r="41" spans="2:9" ht="17.25" x14ac:dyDescent="0.25">
      <c r="B41" s="5" t="s">
        <v>17</v>
      </c>
      <c r="C41" s="13">
        <f>102.82/1000*25.35</f>
        <v>2.606487</v>
      </c>
      <c r="D41" s="38">
        <v>1</v>
      </c>
      <c r="E41" s="6" t="s">
        <v>18</v>
      </c>
      <c r="F41" s="6">
        <v>1643.865</v>
      </c>
      <c r="G41" s="12">
        <v>1576096.36</v>
      </c>
      <c r="H41" s="12">
        <f t="shared" si="2"/>
        <v>958.77481423352901</v>
      </c>
      <c r="I41" s="8"/>
    </row>
    <row r="42" spans="2:9" x14ac:dyDescent="0.25">
      <c r="B42" s="5" t="s">
        <v>54</v>
      </c>
      <c r="C42" s="13">
        <v>0.94650000000000001</v>
      </c>
      <c r="D42" s="6"/>
      <c r="E42" s="6" t="s">
        <v>19</v>
      </c>
      <c r="F42" s="6">
        <v>1537.9880000000001</v>
      </c>
      <c r="G42" s="12">
        <v>1455180.72</v>
      </c>
      <c r="H42" s="12">
        <f t="shared" si="2"/>
        <v>946.15869564651996</v>
      </c>
      <c r="I42" s="8"/>
    </row>
    <row r="43" spans="2:9" x14ac:dyDescent="0.25">
      <c r="B43" s="9" t="s">
        <v>53</v>
      </c>
      <c r="C43" s="37">
        <f>C41+C42</f>
        <v>3.5529869999999999</v>
      </c>
      <c r="D43" s="6"/>
      <c r="E43" s="6" t="s">
        <v>20</v>
      </c>
      <c r="F43" s="6">
        <v>1466.4280000000001</v>
      </c>
      <c r="G43" s="12">
        <v>1402513.15</v>
      </c>
      <c r="H43" s="12">
        <f t="shared" si="2"/>
        <v>956.41460064865089</v>
      </c>
      <c r="I43" s="8"/>
    </row>
    <row r="44" spans="2:9" x14ac:dyDescent="0.25">
      <c r="B44" s="5"/>
      <c r="C44" s="6"/>
      <c r="D44" s="6"/>
      <c r="E44" s="6" t="s">
        <v>21</v>
      </c>
      <c r="F44" s="6">
        <v>1452.64</v>
      </c>
      <c r="G44" s="12">
        <v>1400425.25</v>
      </c>
      <c r="H44" s="12">
        <f t="shared" si="2"/>
        <v>964.05527178103307</v>
      </c>
      <c r="I44" s="8"/>
    </row>
    <row r="45" spans="2:9" ht="15.75" thickBot="1" x14ac:dyDescent="0.3">
      <c r="B45" s="14" t="s">
        <v>59</v>
      </c>
      <c r="C45" s="15"/>
      <c r="D45" s="15"/>
      <c r="E45" s="15"/>
      <c r="F45" s="40" t="s">
        <v>22</v>
      </c>
      <c r="G45" s="40"/>
      <c r="H45" s="16">
        <f>SUM(H33:H44)/12</f>
        <v>946.49535633464177</v>
      </c>
      <c r="I45" s="17">
        <v>0.94650000000000001</v>
      </c>
    </row>
  </sheetData>
  <mergeCells count="7">
    <mergeCell ref="B26:H26"/>
    <mergeCell ref="B24:H25"/>
    <mergeCell ref="C6:C7"/>
    <mergeCell ref="C10:C11"/>
    <mergeCell ref="C13:C14"/>
    <mergeCell ref="C16:C17"/>
    <mergeCell ref="D21:E21"/>
  </mergeCells>
  <pageMargins left="0.7" right="0.7" top="0.78740157499999996" bottom="0.78740157499999996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List1</vt:lpstr>
      <vt:lpstr>List1!_ftn1</vt:lpstr>
      <vt:lpstr>List1!_ftnref1</vt:lpstr>
    </vt:vector>
  </TitlesOfParts>
  <Company>Česká televize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Kokavec Jiří</dc:creator>
  <cp:lastModifiedBy>Rajman Martin</cp:lastModifiedBy>
  <cp:lastPrinted>2021-10-06T12:32:15Z</cp:lastPrinted>
  <dcterms:created xsi:type="dcterms:W3CDTF">2021-08-31T13:17:27Z</dcterms:created>
  <dcterms:modified xsi:type="dcterms:W3CDTF">2021-10-21T19:49:47Z</dcterms:modified>
</cp:coreProperties>
</file>